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1712754f8e37f5/"/>
    </mc:Choice>
  </mc:AlternateContent>
  <xr:revisionPtr revIDLastSave="0" documentId="8_{6376678F-3C22-485A-BCB2-98A2F0E0BD37}" xr6:coauthVersionLast="47" xr6:coauthVersionMax="47" xr10:uidLastSave="{00000000-0000-0000-0000-000000000000}"/>
  <bookViews>
    <workbookView xWindow="-98" yWindow="-98" windowWidth="21795" windowHeight="13875" xr2:uid="{B8D426E4-75E4-41EA-81FA-A19A7D0C99CA}"/>
  </bookViews>
  <sheets>
    <sheet name="Liqu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C27" i="1" l="1"/>
  <c r="C25" i="1"/>
  <c r="C23" i="1"/>
  <c r="D23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" i="1" l="1"/>
  <c r="I5" i="1"/>
  <c r="I9" i="1"/>
  <c r="I13" i="1"/>
  <c r="I17" i="1"/>
  <c r="I21" i="1"/>
  <c r="I19" i="1"/>
  <c r="I10" i="1"/>
  <c r="I14" i="1"/>
  <c r="I18" i="1"/>
  <c r="I4" i="1"/>
  <c r="I11" i="1"/>
  <c r="I8" i="1"/>
  <c r="I12" i="1"/>
  <c r="I16" i="1"/>
  <c r="I20" i="1"/>
  <c r="I7" i="1"/>
  <c r="I15" i="1"/>
  <c r="I6" i="1"/>
  <c r="E1" i="1"/>
  <c r="C28" i="1" s="1"/>
  <c r="F7" i="1" l="1"/>
  <c r="F6" i="1"/>
  <c r="F9" i="1"/>
  <c r="F20" i="1"/>
  <c r="F11" i="1"/>
  <c r="F18" i="1"/>
  <c r="F15" i="1"/>
  <c r="F8" i="1"/>
  <c r="F17" i="1"/>
  <c r="F13" i="1"/>
  <c r="F12" i="1"/>
  <c r="F21" i="1"/>
  <c r="F10" i="1"/>
  <c r="F19" i="1"/>
  <c r="F16" i="1"/>
  <c r="F5" i="1"/>
  <c r="F14" i="1"/>
  <c r="F4" i="1"/>
  <c r="C26" i="1" l="1"/>
  <c r="F1" i="1"/>
</calcChain>
</file>

<file path=xl/sharedStrings.xml><?xml version="1.0" encoding="utf-8"?>
<sst xmlns="http://schemas.openxmlformats.org/spreadsheetml/2006/main" count="63" uniqueCount="57">
  <si>
    <t>name</t>
  </si>
  <si>
    <t>Formula</t>
  </si>
  <si>
    <t>Mole</t>
  </si>
  <si>
    <t>Conversion</t>
  </si>
  <si>
    <t>Volume</t>
  </si>
  <si>
    <t>Percent</t>
  </si>
  <si>
    <t>Factor</t>
  </si>
  <si>
    <r>
      <rPr>
        <sz val="9"/>
        <rFont val="Calibri"/>
        <family val="2"/>
      </rPr>
      <t>methane</t>
    </r>
  </si>
  <si>
    <r>
      <rPr>
        <sz val="9"/>
        <rFont val="Calibri"/>
        <family val="2"/>
      </rPr>
      <t>CH</t>
    </r>
    <r>
      <rPr>
        <vertAlign val="subscript"/>
        <sz val="9"/>
        <rFont val="Calibri"/>
        <family val="2"/>
      </rPr>
      <t>4</t>
    </r>
  </si>
  <si>
    <r>
      <rPr>
        <sz val="9"/>
        <rFont val="Calibri"/>
        <family val="2"/>
      </rPr>
      <t>ethane</t>
    </r>
  </si>
  <si>
    <r>
      <rPr>
        <sz val="9"/>
        <rFont val="Calibri"/>
        <family val="2"/>
      </rPr>
      <t>C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>H</t>
    </r>
    <r>
      <rPr>
        <vertAlign val="subscript"/>
        <sz val="9"/>
        <rFont val="Calibri"/>
        <family val="2"/>
      </rPr>
      <t>6</t>
    </r>
  </si>
  <si>
    <r>
      <rPr>
        <sz val="9"/>
        <rFont val="Calibri"/>
        <family val="2"/>
      </rPr>
      <t>propane</t>
    </r>
  </si>
  <si>
    <r>
      <rPr>
        <sz val="9"/>
        <rFont val="Calibri"/>
        <family val="2"/>
      </rPr>
      <t>C</t>
    </r>
    <r>
      <rPr>
        <vertAlign val="subscript"/>
        <sz val="9"/>
        <rFont val="Calibri"/>
        <family val="2"/>
      </rPr>
      <t>3</t>
    </r>
    <r>
      <rPr>
        <sz val="9"/>
        <rFont val="Calibri"/>
        <family val="2"/>
      </rPr>
      <t>H</t>
    </r>
    <r>
      <rPr>
        <vertAlign val="subscript"/>
        <sz val="9"/>
        <rFont val="Calibri"/>
        <family val="2"/>
      </rPr>
      <t>8</t>
    </r>
  </si>
  <si>
    <r>
      <rPr>
        <sz val="9"/>
        <rFont val="Calibri"/>
        <family val="2"/>
      </rPr>
      <t>isobutane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</si>
  <si>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4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10</t>
    </r>
  </si>
  <si>
    <r>
      <rPr>
        <sz val="9"/>
        <rFont val="Calibri"/>
        <family val="2"/>
      </rPr>
      <t>n-butane</t>
    </r>
  </si>
  <si>
    <r>
      <rPr>
        <sz val="9"/>
        <rFont val="Calibri"/>
        <family val="2"/>
      </rPr>
      <t>isopentane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</si>
  <si>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5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12</t>
    </r>
  </si>
  <si>
    <r>
      <rPr>
        <sz val="9"/>
        <rFont val="Calibri"/>
        <family val="2"/>
      </rPr>
      <t>n-pentane</t>
    </r>
  </si>
  <si>
    <r>
      <rPr>
        <sz val="9"/>
        <rFont val="Calibri"/>
        <family val="2"/>
      </rPr>
      <t>n-hexane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</si>
  <si>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6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14</t>
    </r>
  </si>
  <si>
    <r>
      <rPr>
        <sz val="9"/>
        <rFont val="Calibri"/>
        <family val="2"/>
      </rPr>
      <t>n-heptane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</si>
  <si>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7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16</t>
    </r>
  </si>
  <si>
    <r>
      <rPr>
        <sz val="9"/>
        <rFont val="Calibri"/>
        <family val="2"/>
      </rPr>
      <t>n-octane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</si>
  <si>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8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18</t>
    </r>
  </si>
  <si>
    <r>
      <rPr>
        <sz val="9"/>
        <rFont val="Calibri"/>
        <family val="2"/>
      </rPr>
      <t>n-nonane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</si>
  <si>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9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20</t>
    </r>
  </si>
  <si>
    <r>
      <rPr>
        <sz val="9"/>
        <rFont val="Calibri"/>
        <family val="2"/>
      </rPr>
      <t>n-decane</t>
    </r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</si>
  <si>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>10</t>
    </r>
    <r>
      <rPr>
        <vertAlign val="superscript"/>
        <sz val="9"/>
        <rFont val="Calibri"/>
        <family val="2"/>
      </rPr>
      <t>H</t>
    </r>
    <r>
      <rPr>
        <sz val="9"/>
        <rFont val="Calibri"/>
        <family val="2"/>
      </rPr>
      <t>22</t>
    </r>
  </si>
  <si>
    <r>
      <rPr>
        <sz val="9"/>
        <rFont val="Calibri"/>
        <family val="2"/>
      </rPr>
      <t>undecane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</si>
  <si>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11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24</t>
    </r>
  </si>
  <si>
    <r>
      <rPr>
        <sz val="9"/>
        <rFont val="Calibri"/>
        <family val="2"/>
      </rPr>
      <t>dodecane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</si>
  <si>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12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26</t>
    </r>
  </si>
  <si>
    <r>
      <rPr>
        <sz val="9"/>
        <rFont val="Calibri"/>
        <family val="2"/>
      </rPr>
      <t>tridecane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</si>
  <si>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13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28</t>
    </r>
  </si>
  <si>
    <r>
      <rPr>
        <sz val="9"/>
        <rFont val="Calibri"/>
        <family val="2"/>
      </rPr>
      <t>tetradecane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</si>
  <si>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14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30</t>
    </r>
  </si>
  <si>
    <r>
      <rPr>
        <sz val="9"/>
        <rFont val="Calibri"/>
        <family val="2"/>
      </rPr>
      <t>pentadecane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</si>
  <si>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15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32</t>
    </r>
  </si>
  <si>
    <r>
      <rPr>
        <sz val="9"/>
        <rFont val="Calibri"/>
        <family val="2"/>
      </rPr>
      <t>hexadecane</t>
    </r>
  </si>
  <si>
    <r>
      <rPr>
        <vertAlign val="superscript"/>
        <sz val="9"/>
        <rFont val="Calibri"/>
        <family val="2"/>
      </rPr>
      <t>C</t>
    </r>
    <r>
      <rPr>
        <sz val="6"/>
        <rFont val="Calibri"/>
        <family val="2"/>
      </rPr>
      <t>16</t>
    </r>
    <r>
      <rPr>
        <vertAlign val="superscript"/>
        <sz val="9"/>
        <rFont val="Calibri"/>
        <family val="2"/>
      </rPr>
      <t>H</t>
    </r>
    <r>
      <rPr>
        <sz val="6"/>
        <rFont val="Calibri"/>
        <family val="2"/>
      </rPr>
      <t>34</t>
    </r>
  </si>
  <si>
    <t>Vapor</t>
  </si>
  <si>
    <t>Pressure</t>
  </si>
  <si>
    <t xml:space="preserve">Total </t>
  </si>
  <si>
    <t>Vol Factor</t>
  </si>
  <si>
    <t>VP</t>
  </si>
  <si>
    <t>Contribute</t>
  </si>
  <si>
    <t>Total VP --&gt;</t>
  </si>
  <si>
    <t>DeemedC4-</t>
  </si>
  <si>
    <t>kPa</t>
  </si>
  <si>
    <t>LV%</t>
  </si>
  <si>
    <t>Total</t>
  </si>
  <si>
    <t>Mole Wt</t>
  </si>
  <si>
    <t>Avg Mol Wt</t>
  </si>
  <si>
    <t>Density</t>
  </si>
  <si>
    <t>gram/mole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</si>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</sst>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%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vertAlign val="subscript"/>
      <sz val="9"/>
      <name val="Calibri"/>
      <family val="2"/>
    </font>
    <font>
      <vertAlign val="superscript"/>
      <sz val="9"/>
      <name val="Calibri"/>
      <family val="2"/>
    </font>
    <font>
      <sz val="6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4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3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4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0" fillId="0" borderId="0" xfId="0" applyNumberFormat="1"/>
    <xf numFmtId="166" fontId="0" fillId="0" borderId="0" xfId="0" applyNumberFormat="1"/>
    <xf numFmtId="0" fontId="8" fillId="0" borderId="0" xfId="0" applyFont="1"/>
    <xf numFmtId="10" fontId="8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1FDA-292B-47D3-A9C2-EE548DB48DD5}">
  <sheetPr codeName="Sheet1"/>
  <dimension ref="A1:O28"/>
  <sheetViews>
    <sheetView tabSelected="1" workbookViewId="0">
      <selection activeCell="B15" sqref="B15"/>
    </sheetView>
  </sheetViews>
  <sheetFormatPr defaultRowHeight="14.25" x14ac:dyDescent="0.45"/>
  <cols>
    <col min="1" max="1" width="12.1328125" customWidth="1"/>
    <col min="2" max="2" width="11.46484375" customWidth="1"/>
    <col min="3" max="3" width="11.33203125" customWidth="1"/>
    <col min="8" max="8" width="10.19921875" customWidth="1"/>
    <col min="13" max="13" width="19.73046875" bestFit="1" customWidth="1"/>
  </cols>
  <sheetData>
    <row r="1" spans="1:15" x14ac:dyDescent="0.45">
      <c r="B1" t="s">
        <v>43</v>
      </c>
      <c r="C1">
        <f>C23</f>
        <v>0.99999999999999989</v>
      </c>
      <c r="D1" t="s">
        <v>44</v>
      </c>
      <c r="E1">
        <f>SUM(E4:E21)</f>
        <v>0.13341112640237004</v>
      </c>
      <c r="F1" s="8">
        <f>SUM(F4:F21)</f>
        <v>1</v>
      </c>
    </row>
    <row r="2" spans="1:15" x14ac:dyDescent="0.45">
      <c r="A2" s="1" t="s">
        <v>0</v>
      </c>
      <c r="B2" s="1" t="s">
        <v>1</v>
      </c>
      <c r="C2" s="1" t="s">
        <v>2</v>
      </c>
      <c r="D2" s="2" t="s">
        <v>3</v>
      </c>
      <c r="E2" s="1"/>
      <c r="F2" s="1" t="s">
        <v>4</v>
      </c>
      <c r="G2" s="1" t="s">
        <v>41</v>
      </c>
      <c r="H2" s="1" t="s">
        <v>45</v>
      </c>
      <c r="I2" s="1" t="s">
        <v>45</v>
      </c>
      <c r="K2" s="1" t="s">
        <v>52</v>
      </c>
    </row>
    <row r="3" spans="1:15" x14ac:dyDescent="0.45">
      <c r="A3" s="1"/>
      <c r="B3" s="1"/>
      <c r="C3" t="s">
        <v>5</v>
      </c>
      <c r="D3" s="3" t="s">
        <v>6</v>
      </c>
      <c r="E3" t="s">
        <v>4</v>
      </c>
      <c r="F3" s="1" t="s">
        <v>5</v>
      </c>
      <c r="G3" t="s">
        <v>42</v>
      </c>
      <c r="H3" t="s">
        <v>46</v>
      </c>
      <c r="I3" t="s">
        <v>5</v>
      </c>
    </row>
    <row r="4" spans="1:15" x14ac:dyDescent="0.45">
      <c r="A4" s="4" t="s">
        <v>7</v>
      </c>
      <c r="B4" s="5" t="s">
        <v>8</v>
      </c>
      <c r="C4" s="8">
        <v>0</v>
      </c>
      <c r="D4" s="6">
        <v>5.3475000000000002E-2</v>
      </c>
      <c r="E4" s="7">
        <f>C4*D4</f>
        <v>0</v>
      </c>
      <c r="F4" s="8">
        <f t="shared" ref="F4:F21" si="0">E4/E$1</f>
        <v>0</v>
      </c>
      <c r="G4">
        <v>35000</v>
      </c>
      <c r="H4" s="17">
        <f>G4*C4</f>
        <v>0</v>
      </c>
      <c r="I4" s="18">
        <f t="shared" ref="I4:I21" si="1">H4/C$25</f>
        <v>0</v>
      </c>
      <c r="J4" s="8"/>
      <c r="K4" s="17">
        <v>16</v>
      </c>
      <c r="N4" s="23"/>
      <c r="O4" s="23"/>
    </row>
    <row r="5" spans="1:15" x14ac:dyDescent="0.45">
      <c r="A5" s="4" t="s">
        <v>9</v>
      </c>
      <c r="B5" s="5" t="s">
        <v>10</v>
      </c>
      <c r="C5" s="8">
        <v>0</v>
      </c>
      <c r="D5" s="6">
        <v>8.4026826882772104E-2</v>
      </c>
      <c r="E5" s="7">
        <f t="shared" ref="E5:E21" si="2">C5*D5</f>
        <v>0</v>
      </c>
      <c r="F5" s="8">
        <f t="shared" si="0"/>
        <v>0</v>
      </c>
      <c r="G5">
        <v>5500</v>
      </c>
      <c r="H5" s="17">
        <f t="shared" ref="H5:H21" si="3">G5*C5</f>
        <v>0</v>
      </c>
      <c r="I5" s="18">
        <f t="shared" si="1"/>
        <v>0</v>
      </c>
      <c r="J5" s="8"/>
      <c r="K5" s="17">
        <v>28</v>
      </c>
      <c r="N5" s="23"/>
      <c r="O5" s="23"/>
    </row>
    <row r="6" spans="1:15" x14ac:dyDescent="0.45">
      <c r="A6" s="4" t="s">
        <v>11</v>
      </c>
      <c r="B6" s="5" t="s">
        <v>12</v>
      </c>
      <c r="C6" s="8">
        <v>3.0000000000000001E-3</v>
      </c>
      <c r="D6" s="6">
        <v>8.6887881773399012E-2</v>
      </c>
      <c r="E6" s="7">
        <f t="shared" si="2"/>
        <v>2.6066364532019703E-4</v>
      </c>
      <c r="F6" s="8">
        <f t="shared" si="0"/>
        <v>1.9538373773566038E-3</v>
      </c>
      <c r="G6">
        <v>1369.4</v>
      </c>
      <c r="H6" s="17">
        <f t="shared" si="3"/>
        <v>4.1082000000000001</v>
      </c>
      <c r="I6" s="18">
        <f t="shared" si="1"/>
        <v>3.9956240903784072E-2</v>
      </c>
      <c r="J6" s="8"/>
      <c r="K6" s="17">
        <v>44</v>
      </c>
      <c r="N6" s="23"/>
      <c r="O6" s="23"/>
    </row>
    <row r="7" spans="1:15" x14ac:dyDescent="0.45">
      <c r="A7" s="4" t="s">
        <v>13</v>
      </c>
      <c r="B7" s="5" t="s">
        <v>14</v>
      </c>
      <c r="C7" s="8">
        <v>0.02</v>
      </c>
      <c r="D7" s="6">
        <v>0.10324575894839683</v>
      </c>
      <c r="E7" s="7">
        <f t="shared" si="2"/>
        <v>2.0649151789679365E-3</v>
      </c>
      <c r="F7" s="8">
        <f t="shared" si="0"/>
        <v>1.5477833331083046E-2</v>
      </c>
      <c r="G7">
        <v>531.20000000000005</v>
      </c>
      <c r="H7" s="17">
        <f t="shared" si="3"/>
        <v>10.624000000000001</v>
      </c>
      <c r="I7" s="18">
        <f t="shared" si="1"/>
        <v>0.10332873359666082</v>
      </c>
      <c r="J7" s="8"/>
      <c r="K7" s="17">
        <v>58</v>
      </c>
      <c r="N7" s="23"/>
      <c r="O7" s="23"/>
    </row>
    <row r="8" spans="1:15" x14ac:dyDescent="0.45">
      <c r="A8" s="9" t="s">
        <v>15</v>
      </c>
      <c r="B8" s="10" t="s">
        <v>14</v>
      </c>
      <c r="C8" s="8">
        <v>0.04</v>
      </c>
      <c r="D8" s="6">
        <v>9.9481728712023959E-2</v>
      </c>
      <c r="E8" s="7">
        <f t="shared" si="2"/>
        <v>3.9792691484809581E-3</v>
      </c>
      <c r="F8" s="8">
        <f t="shared" si="0"/>
        <v>2.9827116041876597E-2</v>
      </c>
      <c r="G8">
        <v>378.5</v>
      </c>
      <c r="H8" s="17">
        <f t="shared" si="3"/>
        <v>15.14</v>
      </c>
      <c r="I8" s="18">
        <f t="shared" si="1"/>
        <v>0.14725122615337394</v>
      </c>
      <c r="J8" s="8"/>
      <c r="K8" s="17">
        <v>58</v>
      </c>
      <c r="N8" s="23"/>
      <c r="O8" s="23"/>
    </row>
    <row r="9" spans="1:15" x14ac:dyDescent="0.45">
      <c r="A9" s="11" t="s">
        <v>16</v>
      </c>
      <c r="B9" s="12" t="s">
        <v>17</v>
      </c>
      <c r="C9" s="8">
        <v>0.25</v>
      </c>
      <c r="D9" s="6">
        <v>0.11542330581685542</v>
      </c>
      <c r="E9" s="7">
        <f t="shared" si="2"/>
        <v>2.8855826454213855E-2</v>
      </c>
      <c r="F9" s="8">
        <f t="shared" si="0"/>
        <v>0.2162925029744838</v>
      </c>
      <c r="G9">
        <v>151.5</v>
      </c>
      <c r="H9" s="17">
        <f t="shared" si="3"/>
        <v>37.875</v>
      </c>
      <c r="I9" s="18">
        <f t="shared" si="1"/>
        <v>0.36837121470006856</v>
      </c>
      <c r="J9" s="8"/>
      <c r="K9" s="17">
        <v>72</v>
      </c>
      <c r="N9" s="23"/>
      <c r="O9" s="23"/>
    </row>
    <row r="10" spans="1:15" x14ac:dyDescent="0.45">
      <c r="A10" s="4" t="s">
        <v>18</v>
      </c>
      <c r="B10" s="5" t="s">
        <v>17</v>
      </c>
      <c r="C10" s="8">
        <v>0.25</v>
      </c>
      <c r="D10" s="6">
        <v>0.11440931147125051</v>
      </c>
      <c r="E10" s="7">
        <f t="shared" si="2"/>
        <v>2.8602327867812628E-2</v>
      </c>
      <c r="F10" s="8">
        <f t="shared" si="0"/>
        <v>0.21439237220400612</v>
      </c>
      <c r="G10">
        <v>115.7</v>
      </c>
      <c r="H10" s="17">
        <f t="shared" si="3"/>
        <v>28.925000000000001</v>
      </c>
      <c r="I10" s="18">
        <f t="shared" si="1"/>
        <v>0.28132375934520087</v>
      </c>
      <c r="J10" s="8"/>
      <c r="K10" s="17">
        <v>72</v>
      </c>
      <c r="N10" s="23"/>
      <c r="O10" s="23"/>
    </row>
    <row r="11" spans="1:15" x14ac:dyDescent="0.45">
      <c r="A11" s="4" t="s">
        <v>19</v>
      </c>
      <c r="B11" s="5" t="s">
        <v>20</v>
      </c>
      <c r="C11" s="8">
        <v>0.12</v>
      </c>
      <c r="D11" s="6">
        <v>0.12979786721291722</v>
      </c>
      <c r="E11" s="7">
        <f t="shared" si="2"/>
        <v>1.5575744065550066E-2</v>
      </c>
      <c r="F11" s="8">
        <f t="shared" si="0"/>
        <v>0.11674996295716279</v>
      </c>
      <c r="G11">
        <v>37.292000000000002</v>
      </c>
      <c r="H11" s="17">
        <f t="shared" si="3"/>
        <v>4.4750399999999999</v>
      </c>
      <c r="I11" s="18">
        <f t="shared" si="1"/>
        <v>4.3524116716340454E-2</v>
      </c>
      <c r="J11" s="8"/>
      <c r="K11" s="17">
        <f>K10+14</f>
        <v>86</v>
      </c>
      <c r="N11" s="23"/>
      <c r="O11" s="23"/>
    </row>
    <row r="12" spans="1:15" x14ac:dyDescent="0.45">
      <c r="A12" s="4" t="s">
        <v>21</v>
      </c>
      <c r="B12" s="5" t="s">
        <v>22</v>
      </c>
      <c r="C12" s="8">
        <v>0.1</v>
      </c>
      <c r="D12" s="6">
        <v>0.14563806284701025</v>
      </c>
      <c r="E12" s="7">
        <f t="shared" si="2"/>
        <v>1.4563806284701025E-2</v>
      </c>
      <c r="F12" s="8">
        <f t="shared" si="0"/>
        <v>0.10916485511692899</v>
      </c>
      <c r="G12">
        <v>12.326000000000001</v>
      </c>
      <c r="H12" s="17">
        <f t="shared" si="3"/>
        <v>1.2326000000000001</v>
      </c>
      <c r="I12" s="18">
        <f t="shared" si="1"/>
        <v>1.198823390730837E-2</v>
      </c>
      <c r="J12" s="8"/>
      <c r="K12" s="17">
        <f t="shared" ref="K12:K21" si="4">K11+14</f>
        <v>100</v>
      </c>
      <c r="N12" s="23"/>
      <c r="O12" s="23"/>
    </row>
    <row r="13" spans="1:15" x14ac:dyDescent="0.45">
      <c r="A13" s="9" t="s">
        <v>23</v>
      </c>
      <c r="B13" s="10" t="s">
        <v>24</v>
      </c>
      <c r="C13" s="8">
        <v>0.08</v>
      </c>
      <c r="D13" s="6">
        <v>0.16172801925527397</v>
      </c>
      <c r="E13" s="7">
        <f t="shared" si="2"/>
        <v>1.2938241540421919E-2</v>
      </c>
      <c r="F13" s="8">
        <f t="shared" si="0"/>
        <v>9.6980228631006235E-2</v>
      </c>
      <c r="G13">
        <v>4.12</v>
      </c>
      <c r="H13" s="17">
        <f t="shared" si="3"/>
        <v>0.3296</v>
      </c>
      <c r="I13" s="18">
        <f t="shared" si="1"/>
        <v>3.2056805904988146E-3</v>
      </c>
      <c r="J13" s="8"/>
      <c r="K13" s="17">
        <f t="shared" si="4"/>
        <v>114</v>
      </c>
      <c r="N13" s="23"/>
      <c r="O13" s="23"/>
    </row>
    <row r="14" spans="1:15" x14ac:dyDescent="0.45">
      <c r="A14" s="11" t="s">
        <v>25</v>
      </c>
      <c r="B14" s="12" t="s">
        <v>26</v>
      </c>
      <c r="C14" s="8">
        <v>0.06</v>
      </c>
      <c r="D14" s="6">
        <v>0.17764602407302241</v>
      </c>
      <c r="E14" s="7">
        <f t="shared" si="2"/>
        <v>1.0658761444381343E-2</v>
      </c>
      <c r="F14" s="8">
        <f t="shared" si="0"/>
        <v>7.9894096780461568E-2</v>
      </c>
      <c r="G14">
        <v>1.4</v>
      </c>
      <c r="H14" s="17">
        <f t="shared" si="3"/>
        <v>8.3999999999999991E-2</v>
      </c>
      <c r="I14" s="18">
        <f t="shared" si="1"/>
        <v>8.1698170388926083E-4</v>
      </c>
      <c r="J14" s="8"/>
      <c r="K14" s="17">
        <f t="shared" si="4"/>
        <v>128</v>
      </c>
      <c r="N14" s="23"/>
      <c r="O14" s="23"/>
    </row>
    <row r="15" spans="1:15" x14ac:dyDescent="0.45">
      <c r="A15" s="4" t="s">
        <v>27</v>
      </c>
      <c r="B15" s="5" t="s">
        <v>28</v>
      </c>
      <c r="C15" s="8">
        <v>0.04</v>
      </c>
      <c r="D15" s="6">
        <v>0.19376508239139317</v>
      </c>
      <c r="E15" s="7">
        <f t="shared" si="2"/>
        <v>7.7506032956557273E-3</v>
      </c>
      <c r="F15" s="8">
        <f t="shared" si="0"/>
        <v>5.8095628937872741E-2</v>
      </c>
      <c r="G15">
        <v>0.5</v>
      </c>
      <c r="H15" s="17">
        <f t="shared" si="3"/>
        <v>0.02</v>
      </c>
      <c r="I15" s="18">
        <f t="shared" si="1"/>
        <v>1.945194533069669E-4</v>
      </c>
      <c r="J15" s="8"/>
      <c r="K15" s="17">
        <f t="shared" si="4"/>
        <v>142</v>
      </c>
      <c r="N15" s="23"/>
      <c r="O15" s="23"/>
    </row>
    <row r="16" spans="1:15" x14ac:dyDescent="0.45">
      <c r="A16" s="4" t="s">
        <v>29</v>
      </c>
      <c r="B16" s="13" t="s">
        <v>30</v>
      </c>
      <c r="C16" s="8">
        <v>0.02</v>
      </c>
      <c r="D16" s="6">
        <v>0.21005792076546795</v>
      </c>
      <c r="E16" s="7">
        <f t="shared" si="2"/>
        <v>4.2011584153093589E-3</v>
      </c>
      <c r="F16" s="8">
        <f t="shared" si="0"/>
        <v>3.1490315152865135E-2</v>
      </c>
      <c r="G16">
        <v>0.17</v>
      </c>
      <c r="H16" s="17">
        <f t="shared" si="3"/>
        <v>3.4000000000000002E-3</v>
      </c>
      <c r="I16" s="18">
        <f t="shared" si="1"/>
        <v>3.3068307062184371E-5</v>
      </c>
      <c r="J16" s="8"/>
      <c r="K16" s="17">
        <f t="shared" si="4"/>
        <v>156</v>
      </c>
      <c r="N16" s="23"/>
      <c r="O16" s="23"/>
    </row>
    <row r="17" spans="1:15" x14ac:dyDescent="0.45">
      <c r="A17" s="4" t="s">
        <v>31</v>
      </c>
      <c r="B17" s="13" t="s">
        <v>32</v>
      </c>
      <c r="C17" s="8">
        <v>0.01</v>
      </c>
      <c r="D17" s="6">
        <v>0.2261631813051849</v>
      </c>
      <c r="E17" s="7">
        <f t="shared" si="2"/>
        <v>2.261631813051849E-3</v>
      </c>
      <c r="F17" s="8">
        <f t="shared" si="0"/>
        <v>1.6952347784177552E-2</v>
      </c>
      <c r="G17">
        <v>0.05</v>
      </c>
      <c r="H17" s="17">
        <f t="shared" si="3"/>
        <v>5.0000000000000001E-4</v>
      </c>
      <c r="I17" s="18">
        <f t="shared" si="1"/>
        <v>4.862986332674172E-6</v>
      </c>
      <c r="J17" s="8"/>
      <c r="K17" s="17">
        <f t="shared" si="4"/>
        <v>170</v>
      </c>
      <c r="N17" s="23"/>
      <c r="O17" s="23"/>
    </row>
    <row r="18" spans="1:15" x14ac:dyDescent="0.45">
      <c r="A18" s="9" t="s">
        <v>33</v>
      </c>
      <c r="B18" s="14" t="s">
        <v>34</v>
      </c>
      <c r="C18" s="8">
        <v>7.0000000000000001E-3</v>
      </c>
      <c r="D18" s="6">
        <v>0.24259674978617013</v>
      </c>
      <c r="E18" s="7">
        <f t="shared" si="2"/>
        <v>1.698177248503191E-3</v>
      </c>
      <c r="F18" s="8">
        <f t="shared" si="0"/>
        <v>1.2728902710718909E-2</v>
      </c>
      <c r="G18">
        <v>0.02</v>
      </c>
      <c r="H18" s="17">
        <f t="shared" si="3"/>
        <v>1.4000000000000001E-4</v>
      </c>
      <c r="I18" s="18">
        <f t="shared" si="1"/>
        <v>1.3616361731487685E-6</v>
      </c>
      <c r="J18" s="8"/>
      <c r="K18" s="17">
        <f t="shared" si="4"/>
        <v>184</v>
      </c>
      <c r="N18" s="23"/>
      <c r="O18" s="23"/>
    </row>
    <row r="19" spans="1:15" x14ac:dyDescent="0.45">
      <c r="A19" s="11" t="s">
        <v>35</v>
      </c>
      <c r="B19" s="15" t="s">
        <v>36</v>
      </c>
      <c r="C19" s="8">
        <v>0</v>
      </c>
      <c r="D19" s="6">
        <v>0.2587489565943239</v>
      </c>
      <c r="E19" s="7">
        <f t="shared" si="2"/>
        <v>0</v>
      </c>
      <c r="F19" s="8">
        <f t="shared" si="0"/>
        <v>0</v>
      </c>
      <c r="G19">
        <v>7.0000000000000001E-3</v>
      </c>
      <c r="H19" s="17">
        <f t="shared" si="3"/>
        <v>0</v>
      </c>
      <c r="I19" s="18">
        <f t="shared" si="1"/>
        <v>0</v>
      </c>
      <c r="J19" s="8"/>
      <c r="K19" s="17">
        <f t="shared" si="4"/>
        <v>198</v>
      </c>
      <c r="N19" s="23"/>
      <c r="O19" s="23"/>
    </row>
    <row r="20" spans="1:15" ht="18" customHeight="1" x14ac:dyDescent="0.45">
      <c r="A20" s="4" t="s">
        <v>37</v>
      </c>
      <c r="B20" s="13" t="s">
        <v>38</v>
      </c>
      <c r="C20" s="8">
        <v>0</v>
      </c>
      <c r="D20" s="6">
        <v>0.27522331204084016</v>
      </c>
      <c r="E20" s="7">
        <f t="shared" si="2"/>
        <v>0</v>
      </c>
      <c r="F20" s="8">
        <f t="shared" si="0"/>
        <v>0</v>
      </c>
      <c r="G20">
        <v>3.0000000000000001E-3</v>
      </c>
      <c r="H20" s="17">
        <f t="shared" si="3"/>
        <v>0</v>
      </c>
      <c r="I20" s="18">
        <f t="shared" si="1"/>
        <v>0</v>
      </c>
      <c r="J20" s="8"/>
      <c r="K20" s="17">
        <f t="shared" si="4"/>
        <v>212</v>
      </c>
      <c r="N20" s="23"/>
      <c r="O20" s="23"/>
    </row>
    <row r="21" spans="1:15" x14ac:dyDescent="0.45">
      <c r="A21" s="9" t="s">
        <v>39</v>
      </c>
      <c r="B21" s="14" t="s">
        <v>40</v>
      </c>
      <c r="C21" s="8">
        <v>0</v>
      </c>
      <c r="D21" s="6">
        <v>0.29144511943986823</v>
      </c>
      <c r="E21" s="7">
        <f t="shared" si="2"/>
        <v>0</v>
      </c>
      <c r="F21" s="8">
        <f t="shared" si="0"/>
        <v>0</v>
      </c>
      <c r="G21">
        <v>1E-3</v>
      </c>
      <c r="H21" s="17">
        <f t="shared" si="3"/>
        <v>0</v>
      </c>
      <c r="I21" s="18">
        <f t="shared" si="1"/>
        <v>0</v>
      </c>
      <c r="J21" s="8"/>
      <c r="K21" s="17">
        <f t="shared" si="4"/>
        <v>226</v>
      </c>
      <c r="N21" s="23"/>
      <c r="O21" s="23"/>
    </row>
    <row r="23" spans="1:15" x14ac:dyDescent="0.45">
      <c r="B23" s="16" t="s">
        <v>51</v>
      </c>
      <c r="C23" s="20">
        <f>SUM(C4:C21)</f>
        <v>0.99999999999999989</v>
      </c>
      <c r="D23" t="str">
        <f>IF(C23=1,"",IF(C23&gt;1,"High","Low"))</f>
        <v/>
      </c>
    </row>
    <row r="25" spans="1:15" x14ac:dyDescent="0.45">
      <c r="B25" s="19" t="s">
        <v>47</v>
      </c>
      <c r="C25" s="21">
        <f>SUM(H4:H21)</f>
        <v>102.81747999999999</v>
      </c>
      <c r="D25" t="s">
        <v>49</v>
      </c>
    </row>
    <row r="26" spans="1:15" x14ac:dyDescent="0.45">
      <c r="B26" s="19" t="s">
        <v>48</v>
      </c>
      <c r="C26" s="20">
        <f>3*(F4+F5+F6)+F7+F8</f>
        <v>5.1166461505029459E-2</v>
      </c>
      <c r="D26" t="s">
        <v>50</v>
      </c>
    </row>
    <row r="27" spans="1:15" x14ac:dyDescent="0.45">
      <c r="B27" s="19" t="s">
        <v>53</v>
      </c>
      <c r="C27" s="21">
        <f>SUMPRODUCT(C4:C21,K4:K21)</f>
        <v>88.52000000000001</v>
      </c>
      <c r="D27" t="s">
        <v>55</v>
      </c>
    </row>
    <row r="28" spans="1:15" ht="15.75" x14ac:dyDescent="0.45">
      <c r="B28" s="19" t="s">
        <v>54</v>
      </c>
      <c r="C28" s="22">
        <f>C27/E1</f>
        <v>663.51287472847139</v>
      </c>
      <c r="D28" t="s">
        <v>56</v>
      </c>
    </row>
  </sheetData>
  <conditionalFormatting sqref="C23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Harris</dc:creator>
  <cp:lastModifiedBy>Phil Harris</cp:lastModifiedBy>
  <dcterms:created xsi:type="dcterms:W3CDTF">2018-01-03T14:02:39Z</dcterms:created>
  <dcterms:modified xsi:type="dcterms:W3CDTF">2025-03-12T15:49:40Z</dcterms:modified>
</cp:coreProperties>
</file>